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-mkt01\Desktop\"/>
    </mc:Choice>
  </mc:AlternateContent>
  <xr:revisionPtr revIDLastSave="0" documentId="13_ncr:1_{5DB9B0C3-FD6F-49D0-B989-E25F7CE56DD1}" xr6:coauthVersionLast="41" xr6:coauthVersionMax="41" xr10:uidLastSave="{00000000-0000-0000-0000-000000000000}"/>
  <bookViews>
    <workbookView xWindow="-120" yWindow="-120" windowWidth="29040" windowHeight="15840" xr2:uid="{9CD3E21C-D272-4554-88FF-DBE294461440}"/>
  </bookViews>
  <sheets>
    <sheet name="Formular" sheetId="2" r:id="rId1"/>
    <sheet name="Sheet1" sheetId="1" state="hidden" r:id="rId2"/>
  </sheets>
  <definedNames>
    <definedName name="Colectii">Sheet1!$A$1:$A$4</definedName>
    <definedName name="Impresion">Sheet1!$D$1:$D$4</definedName>
    <definedName name="Orientare">Sheet1!$F$2:$F$3</definedName>
    <definedName name="Reflection">Sheet1!$C$1:$C$15</definedName>
    <definedName name="Skin">Sheet1!$B$1:$B$10</definedName>
    <definedName name="Texture">Sheet1!$E$1:$E$9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H16" i="2" s="1"/>
  <c r="F24" i="2"/>
  <c r="H24" i="2" s="1"/>
  <c r="F25" i="2"/>
  <c r="H25" i="2" s="1"/>
  <c r="F26" i="2"/>
  <c r="H26" i="2" s="1"/>
  <c r="I26" i="2"/>
  <c r="F27" i="2"/>
  <c r="H27" i="2" s="1"/>
  <c r="F28" i="2"/>
  <c r="H28" i="2" s="1"/>
  <c r="I28" i="2"/>
  <c r="I24" i="2"/>
  <c r="I25" i="2"/>
  <c r="I27" i="2"/>
  <c r="F29" i="2"/>
  <c r="H29" i="2" s="1"/>
  <c r="F22" i="2"/>
  <c r="H22" i="2" s="1"/>
  <c r="F21" i="2"/>
  <c r="H21" i="2" s="1"/>
  <c r="F30" i="2"/>
  <c r="H30" i="2" s="1"/>
  <c r="F31" i="2"/>
  <c r="H31" i="2" s="1"/>
  <c r="I29" i="2"/>
  <c r="I30" i="2"/>
  <c r="I31" i="2"/>
  <c r="F32" i="2"/>
  <c r="H32" i="2" s="1"/>
  <c r="F33" i="2"/>
  <c r="H33" i="2" s="1"/>
  <c r="I33" i="2"/>
  <c r="I32" i="2"/>
  <c r="F14" i="2"/>
  <c r="H14" i="2" s="1"/>
  <c r="F17" i="2"/>
  <c r="H17" i="2" s="1"/>
  <c r="F18" i="2"/>
  <c r="H18" i="2" s="1"/>
  <c r="F19" i="2"/>
  <c r="H19" i="2" s="1"/>
  <c r="F20" i="2"/>
  <c r="H20" i="2" s="1"/>
  <c r="I22" i="2"/>
  <c r="J22" i="2" s="1"/>
  <c r="F23" i="2"/>
  <c r="H23" i="2" s="1"/>
  <c r="F34" i="2"/>
  <c r="H34" i="2" s="1"/>
  <c r="I34" i="2"/>
  <c r="F35" i="2"/>
  <c r="H35" i="2" s="1"/>
  <c r="F36" i="2"/>
  <c r="H36" i="2" s="1"/>
  <c r="I36" i="2"/>
  <c r="F37" i="2"/>
  <c r="H37" i="2" s="1"/>
  <c r="F38" i="2"/>
  <c r="H38" i="2" s="1"/>
  <c r="I38" i="2"/>
  <c r="I14" i="2"/>
  <c r="I15" i="2"/>
  <c r="F15" i="2"/>
  <c r="H15" i="2" s="1"/>
  <c r="I16" i="2"/>
  <c r="I17" i="2"/>
  <c r="I18" i="2"/>
  <c r="I19" i="2"/>
  <c r="J19" i="2" s="1"/>
  <c r="I20" i="2"/>
  <c r="I21" i="2"/>
  <c r="I23" i="2"/>
  <c r="I35" i="2"/>
  <c r="I37" i="2"/>
  <c r="G39" i="2"/>
  <c r="J31" i="2" l="1"/>
  <c r="J37" i="2"/>
  <c r="J23" i="2"/>
  <c r="J36" i="2"/>
  <c r="J35" i="2"/>
  <c r="J29" i="2"/>
  <c r="J38" i="2"/>
  <c r="J34" i="2"/>
  <c r="J33" i="2"/>
  <c r="J20" i="2"/>
  <c r="J30" i="2"/>
  <c r="J27" i="2"/>
  <c r="J24" i="2"/>
  <c r="J26" i="2"/>
  <c r="J25" i="2"/>
  <c r="J17" i="2"/>
  <c r="J15" i="2"/>
  <c r="J21" i="2"/>
  <c r="J18" i="2"/>
  <c r="J16" i="2"/>
  <c r="H39" i="2"/>
  <c r="J14" i="2"/>
  <c r="J32" i="2"/>
  <c r="J28" i="2"/>
  <c r="J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Popliuc</author>
  </authors>
  <commentList>
    <comment ref="C13" authorId="0" shapeId="0" xr:uid="{66EB4DFF-892B-4B3F-88D5-D037AF45536F}">
      <text>
        <r>
          <rPr>
            <b/>
            <sz val="9"/>
            <color indexed="81"/>
            <rFont val="Tahoma"/>
            <charset val="1"/>
          </rPr>
          <t>Vezi mai jos indicatii pentru determinarea orientarii fibrei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 xr:uid="{F8B4A0E4-1B6B-44F2-A926-F6F0BB76F6FC}">
      <text>
        <r>
          <rPr>
            <b/>
            <sz val="9"/>
            <color indexed="81"/>
            <rFont val="Tahoma"/>
            <charset val="1"/>
          </rPr>
          <t>Inaltime front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 xr:uid="{C3B6A719-6E49-4349-B8CB-B62301A928ED}">
      <text>
        <r>
          <rPr>
            <b/>
            <sz val="9"/>
            <color indexed="81"/>
            <rFont val="Tahoma"/>
            <charset val="1"/>
          </rPr>
          <t>Latime front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 xr:uid="{2B28BE38-CC2C-41E3-9D4E-C6569EE24969}">
      <text>
        <r>
          <rPr>
            <b/>
            <sz val="9"/>
            <color indexed="81"/>
            <rFont val="Tahoma"/>
            <charset val="1"/>
          </rPr>
          <t>Numarul de fronturi cu dimensiunile notate la pasii anteriori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3" authorId="0" shapeId="0" xr:uid="{FFCEB9F7-32FD-46CB-A998-4085F830C9E4}">
      <text>
        <r>
          <rPr>
            <sz val="9"/>
            <color indexed="81"/>
            <rFont val="Tahoma"/>
            <charset val="1"/>
          </rPr>
          <t xml:space="preserve">Numai in cazul fronturilor din gama Texture, vopsite
</t>
        </r>
      </text>
    </comment>
  </commentList>
</comments>
</file>

<file path=xl/sharedStrings.xml><?xml version="1.0" encoding="utf-8"?>
<sst xmlns="http://schemas.openxmlformats.org/spreadsheetml/2006/main" count="119" uniqueCount="81">
  <si>
    <t>Skin</t>
  </si>
  <si>
    <t>Reflection</t>
  </si>
  <si>
    <t>Texture</t>
  </si>
  <si>
    <t>S5429-Caracalla Deciso</t>
  </si>
  <si>
    <t>Impresion</t>
  </si>
  <si>
    <t>S5431-Caracalla Fumo</t>
  </si>
  <si>
    <t>Colectie</t>
  </si>
  <si>
    <t>Finisaj</t>
  </si>
  <si>
    <t>Verticala</t>
  </si>
  <si>
    <t>Orientare</t>
  </si>
  <si>
    <t>Orizontala</t>
  </si>
  <si>
    <t>Fara</t>
  </si>
  <si>
    <t>Pret</t>
  </si>
  <si>
    <t>RHG1982-Alb, HG</t>
  </si>
  <si>
    <t>RHG3362-Rosu, HG</t>
  </si>
  <si>
    <t>RHG4548-Violet, HG</t>
  </si>
  <si>
    <t>RHG7496-Magnolie, HG</t>
  </si>
  <si>
    <t xml:space="preserve">RHG7498-Cappuccino, HG </t>
  </si>
  <si>
    <t>RHG8421-Negru, HG</t>
  </si>
  <si>
    <t>RHG85382-Gri inchis, HG</t>
  </si>
  <si>
    <t>RM1982-Alb, mat</t>
  </si>
  <si>
    <t>RM8421-Negru, mat</t>
  </si>
  <si>
    <t>RM85383-Gri, mat</t>
  </si>
  <si>
    <t>RM85468-Gri deschis, mat</t>
  </si>
  <si>
    <t>ROG010-Argintiu</t>
  </si>
  <si>
    <t>ROG031-Bronz</t>
  </si>
  <si>
    <t>ROG040-Antracit</t>
  </si>
  <si>
    <t>ROG050-Cupru</t>
  </si>
  <si>
    <t>S5428-Caracalla Ardesia</t>
  </si>
  <si>
    <t>S5430-Caracalla Naturale</t>
  </si>
  <si>
    <t>S6424-Noce Athens</t>
  </si>
  <si>
    <t>S6562-Rovere Bruges</t>
  </si>
  <si>
    <t>S6571-Rovere Rock</t>
  </si>
  <si>
    <t>S6588-Frassino Dali</t>
  </si>
  <si>
    <t>S6606-Olmo Tafira</t>
  </si>
  <si>
    <t>S6607-Noce Pireus</t>
  </si>
  <si>
    <t>IP600-White</t>
  </si>
  <si>
    <t>IP07-Oak Havana</t>
  </si>
  <si>
    <t>IP03-Grey Planks</t>
  </si>
  <si>
    <t>IP02-Tyrol</t>
  </si>
  <si>
    <t>Total</t>
  </si>
  <si>
    <t>Ridica clientul</t>
  </si>
  <si>
    <t>4e - Curier</t>
  </si>
  <si>
    <t>5e - Curier - BO</t>
  </si>
  <si>
    <t>5e - Curier - CEC</t>
  </si>
  <si>
    <t>5e - Curier - Cont colector</t>
  </si>
  <si>
    <t>Duba Sandu</t>
  </si>
  <si>
    <t>Livrare Bucuresti</t>
  </si>
  <si>
    <t>Cod RAL</t>
  </si>
  <si>
    <t>T607M-Italian Plank, vopsit mat</t>
  </si>
  <si>
    <t>T918L-Loop, vopsit lucios</t>
  </si>
  <si>
    <t>Observatii</t>
  </si>
  <si>
    <t>T607L-Italian Plank, vopsit lucios</t>
  </si>
  <si>
    <t>T463L-Cactus, vopsit lucios</t>
  </si>
  <si>
    <t>T463M-Cactus, vopsit mat</t>
  </si>
  <si>
    <t>Pret/mp</t>
  </si>
  <si>
    <t>T918M-Loop, vopsit mat</t>
  </si>
  <si>
    <t>T463-Cactus, nevopsit</t>
  </si>
  <si>
    <t>T607-Italian Plank, nevopsit</t>
  </si>
  <si>
    <t>T918-Loop, nevopsit</t>
  </si>
  <si>
    <t>Orientarea fibrei</t>
  </si>
  <si>
    <t>Frontul este in picioare, privit din fata, fibra se raporteaza la pozitia fata de sol</t>
  </si>
  <si>
    <t xml:space="preserve">Verticala: </t>
  </si>
  <si>
    <t>perpendiculara pe sol</t>
  </si>
  <si>
    <t>Orizontala:</t>
  </si>
  <si>
    <t>paralela cu solul</t>
  </si>
  <si>
    <t>MP/buc</t>
  </si>
  <si>
    <t>Buc</t>
  </si>
  <si>
    <t>MP
total</t>
  </si>
  <si>
    <t>H
(mm)</t>
  </si>
  <si>
    <t>l
(mm)</t>
  </si>
  <si>
    <t>Companie</t>
  </si>
  <si>
    <t>J</t>
  </si>
  <si>
    <t>CUI</t>
  </si>
  <si>
    <t>IBAN</t>
  </si>
  <si>
    <t>Banca</t>
  </si>
  <si>
    <t>Adresa</t>
  </si>
  <si>
    <t>Judet</t>
  </si>
  <si>
    <t>Telefon</t>
  </si>
  <si>
    <t>E-mail</t>
  </si>
  <si>
    <t xml:space="preserve">Pentru a va asigura de expedierea comenzii la timp, completati toate informatiile din campurile de mai sus.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</si>
</sst>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1" applyNumberFormat="1" applyFont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vertical="center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1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23"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[$€-2]\ * #,##0.00_);_([$€-2]\ * \(#,##0.00\);_([$€-2]\ * &quot;-&quot;??_);_(@_)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€-2]\ * #,##0.00_-;\-[$€-2]\ * #,##0.00_-;_-[$€-2]\ * &quot;-&quot;??_-;_-@_-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</dxf>
    <dxf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718457</xdr:colOff>
      <xdr:row>45</xdr:row>
      <xdr:rowOff>9525</xdr:rowOff>
    </xdr:from>
    <xdr:to>
      <xdr:col>2</xdr:col>
      <xdr:colOff>32657</xdr:colOff>
      <xdr:row>48</xdr:row>
      <xdr:rowOff>171450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FC7F967F-F504-4866-B8DD-C46FE5BFE831}"/>
            </a:ext>
          </a:extLst>
        </xdr:cNvPr>
        <xdr:cNvGrpSpPr/>
      </xdr:nvGrpSpPr>
      <xdr:grpSpPr>
        <a:xfrm>
          <a:off x="1404257" y="10039350"/>
          <a:ext cx="1323975" cy="733425"/>
          <a:chOff x="5153025" y="7886700"/>
          <a:chExt cx="952500" cy="733425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6BD0A933-1780-4FE1-A929-7494BAB8BC63}"/>
              </a:ext>
            </a:extLst>
          </xdr:cNvPr>
          <xdr:cNvSpPr/>
        </xdr:nvSpPr>
        <xdr:spPr>
          <a:xfrm>
            <a:off x="5153025" y="7886700"/>
            <a:ext cx="952500" cy="733425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2072CBCB-7DFE-47A6-83A0-B99E57D3023D}"/>
              </a:ext>
            </a:extLst>
          </xdr:cNvPr>
          <xdr:cNvGrpSpPr/>
        </xdr:nvGrpSpPr>
        <xdr:grpSpPr>
          <a:xfrm>
            <a:off x="5381625" y="7952520"/>
            <a:ext cx="476250" cy="582979"/>
            <a:chOff x="2371725" y="1095375"/>
            <a:chExt cx="552450" cy="590550"/>
          </a:xfrm>
          <a:solidFill>
            <a:schemeClr val="bg1"/>
          </a:solidFill>
        </xdr:grpSpPr>
        <xdr:cxnSp macro="">
          <xdr:nvCxnSpPr>
            <xdr:cNvPr id="3" name="Straight Connector 2">
              <a:extLst>
                <a:ext uri="{FF2B5EF4-FFF2-40B4-BE49-F238E27FC236}">
                  <a16:creationId xmlns:a16="http://schemas.microsoft.com/office/drawing/2014/main" id="{A65C799D-EA90-4E0B-BDF0-59428297565A}"/>
                </a:ext>
              </a:extLst>
            </xdr:cNvPr>
            <xdr:cNvCxnSpPr/>
          </xdr:nvCxnSpPr>
          <xdr:spPr>
            <a:xfrm>
              <a:off x="2371725" y="1095375"/>
              <a:ext cx="0" cy="590550"/>
            </a:xfrm>
            <a:prstGeom prst="line">
              <a:avLst/>
            </a:prstGeom>
            <a:grpFill/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Straight Connector 3">
              <a:extLst>
                <a:ext uri="{FF2B5EF4-FFF2-40B4-BE49-F238E27FC236}">
                  <a16:creationId xmlns:a16="http://schemas.microsoft.com/office/drawing/2014/main" id="{B64358B0-C1BE-46B1-802F-14E44A0195DE}"/>
                </a:ext>
              </a:extLst>
            </xdr:cNvPr>
            <xdr:cNvCxnSpPr/>
          </xdr:nvCxnSpPr>
          <xdr:spPr>
            <a:xfrm>
              <a:off x="2657475" y="1095375"/>
              <a:ext cx="0" cy="590550"/>
            </a:xfrm>
            <a:prstGeom prst="line">
              <a:avLst/>
            </a:prstGeom>
            <a:grpFill/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8E4B9FE4-5468-40AD-8D7C-D0701267F51C}"/>
                </a:ext>
              </a:extLst>
            </xdr:cNvPr>
            <xdr:cNvCxnSpPr/>
          </xdr:nvCxnSpPr>
          <xdr:spPr>
            <a:xfrm>
              <a:off x="2924175" y="1095375"/>
              <a:ext cx="0" cy="590550"/>
            </a:xfrm>
            <a:prstGeom prst="line">
              <a:avLst/>
            </a:prstGeom>
            <a:grpFill/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286430</xdr:colOff>
      <xdr:row>45</xdr:row>
      <xdr:rowOff>9525</xdr:rowOff>
    </xdr:from>
    <xdr:to>
      <xdr:col>3</xdr:col>
      <xdr:colOff>286430</xdr:colOff>
      <xdr:row>50</xdr:row>
      <xdr:rowOff>9525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E6AF3F69-6488-49E2-98A5-2FEE3367303C}"/>
            </a:ext>
          </a:extLst>
        </xdr:cNvPr>
        <xdr:cNvGrpSpPr/>
      </xdr:nvGrpSpPr>
      <xdr:grpSpPr>
        <a:xfrm>
          <a:off x="2982005" y="10039350"/>
          <a:ext cx="676275" cy="952500"/>
          <a:chOff x="2703058" y="6557964"/>
          <a:chExt cx="734786" cy="952500"/>
        </a:xfrm>
      </xdr:grpSpPr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C13CDBC9-47FB-453D-A702-EEFB8B3D0A03}"/>
              </a:ext>
            </a:extLst>
          </xdr:cNvPr>
          <xdr:cNvSpPr/>
        </xdr:nvSpPr>
        <xdr:spPr>
          <a:xfrm rot="5400000">
            <a:off x="2594201" y="6666821"/>
            <a:ext cx="952500" cy="734786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1A02B94A-0F59-4B89-8520-60C07B4231BE}"/>
              </a:ext>
            </a:extLst>
          </xdr:cNvPr>
          <xdr:cNvGrpSpPr/>
        </xdr:nvGrpSpPr>
        <xdr:grpSpPr>
          <a:xfrm>
            <a:off x="2813441" y="6629400"/>
            <a:ext cx="537999" cy="790575"/>
            <a:chOff x="3548226" y="1095375"/>
            <a:chExt cx="484462" cy="968265"/>
          </a:xfrm>
        </xdr:grpSpPr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B090983F-EF47-45C7-BB72-6E3D00B5F0B8}"/>
                </a:ext>
              </a:extLst>
            </xdr:cNvPr>
            <xdr:cNvCxnSpPr/>
          </xdr:nvCxnSpPr>
          <xdr:spPr>
            <a:xfrm>
              <a:off x="3548226" y="1095375"/>
              <a:ext cx="2628" cy="96826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Connector 7">
              <a:extLst>
                <a:ext uri="{FF2B5EF4-FFF2-40B4-BE49-F238E27FC236}">
                  <a16:creationId xmlns:a16="http://schemas.microsoft.com/office/drawing/2014/main" id="{E33434D0-7561-4F59-BFC2-EB66BFF65223}"/>
                </a:ext>
              </a:extLst>
            </xdr:cNvPr>
            <xdr:cNvCxnSpPr/>
          </xdr:nvCxnSpPr>
          <xdr:spPr>
            <a:xfrm>
              <a:off x="3791278" y="1095375"/>
              <a:ext cx="2628" cy="96826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>
              <a:extLst>
                <a:ext uri="{FF2B5EF4-FFF2-40B4-BE49-F238E27FC236}">
                  <a16:creationId xmlns:a16="http://schemas.microsoft.com/office/drawing/2014/main" id="{4A37A8F3-54E1-4A7F-84DE-F7D6103E355C}"/>
                </a:ext>
              </a:extLst>
            </xdr:cNvPr>
            <xdr:cNvCxnSpPr/>
          </xdr:nvCxnSpPr>
          <xdr:spPr>
            <a:xfrm>
              <a:off x="4030060" y="1095375"/>
              <a:ext cx="2628" cy="96826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718457</xdr:colOff>
      <xdr:row>52</xdr:row>
      <xdr:rowOff>9524</xdr:rowOff>
    </xdr:from>
    <xdr:to>
      <xdr:col>2</xdr:col>
      <xdr:colOff>32657</xdr:colOff>
      <xdr:row>55</xdr:row>
      <xdr:rowOff>171449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A4A52DF4-9E41-415B-987B-511FDFDABDFD}"/>
            </a:ext>
          </a:extLst>
        </xdr:cNvPr>
        <xdr:cNvGrpSpPr/>
      </xdr:nvGrpSpPr>
      <xdr:grpSpPr>
        <a:xfrm>
          <a:off x="1404257" y="11372849"/>
          <a:ext cx="1323975" cy="733425"/>
          <a:chOff x="3107871" y="8015967"/>
          <a:chExt cx="952500" cy="733425"/>
        </a:xfrm>
      </xdr:grpSpPr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CC4EAD37-5A37-4A8F-A1B2-38970F5DC4D4}"/>
              </a:ext>
            </a:extLst>
          </xdr:cNvPr>
          <xdr:cNvSpPr/>
        </xdr:nvSpPr>
        <xdr:spPr>
          <a:xfrm>
            <a:off x="3107871" y="8015967"/>
            <a:ext cx="952500" cy="733425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97801282-E464-48B3-927A-8EF1D20F54EA}"/>
              </a:ext>
            </a:extLst>
          </xdr:cNvPr>
          <xdr:cNvGrpSpPr/>
        </xdr:nvGrpSpPr>
        <xdr:grpSpPr>
          <a:xfrm rot="5400000">
            <a:off x="3307896" y="8131632"/>
            <a:ext cx="541563" cy="514350"/>
            <a:chOff x="2371725" y="1095375"/>
            <a:chExt cx="552450" cy="59055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A25BDE33-B2B5-4588-824D-419BEA149E58}"/>
                </a:ext>
              </a:extLst>
            </xdr:cNvPr>
            <xdr:cNvCxnSpPr/>
          </xdr:nvCxnSpPr>
          <xdr:spPr>
            <a:xfrm>
              <a:off x="2371725" y="1095375"/>
              <a:ext cx="0" cy="5905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EBDC24FB-C0BD-463F-AD31-0D23A77B8859}"/>
                </a:ext>
              </a:extLst>
            </xdr:cNvPr>
            <xdr:cNvCxnSpPr/>
          </xdr:nvCxnSpPr>
          <xdr:spPr>
            <a:xfrm>
              <a:off x="2657475" y="1095375"/>
              <a:ext cx="0" cy="5905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8431DD4D-B9E7-44D8-9618-04393D5B3944}"/>
                </a:ext>
              </a:extLst>
            </xdr:cNvPr>
            <xdr:cNvCxnSpPr/>
          </xdr:nvCxnSpPr>
          <xdr:spPr>
            <a:xfrm>
              <a:off x="2924175" y="1095375"/>
              <a:ext cx="0" cy="5905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286430</xdr:colOff>
      <xdr:row>52</xdr:row>
      <xdr:rowOff>9524</xdr:rowOff>
    </xdr:from>
    <xdr:to>
      <xdr:col>3</xdr:col>
      <xdr:colOff>286430</xdr:colOff>
      <xdr:row>57</xdr:row>
      <xdr:rowOff>9524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415E209-8922-4AA4-994F-FED89EE8EFFE}"/>
            </a:ext>
          </a:extLst>
        </xdr:cNvPr>
        <xdr:cNvGrpSpPr/>
      </xdr:nvGrpSpPr>
      <xdr:grpSpPr>
        <a:xfrm>
          <a:off x="2982005" y="11372849"/>
          <a:ext cx="676275" cy="952500"/>
          <a:chOff x="2708501" y="7896907"/>
          <a:chExt cx="734786" cy="952500"/>
        </a:xfrm>
      </xdr:grpSpPr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89728093-CE71-47A5-8F12-804BF17E1C5C}"/>
              </a:ext>
            </a:extLst>
          </xdr:cNvPr>
          <xdr:cNvSpPr/>
        </xdr:nvSpPr>
        <xdr:spPr>
          <a:xfrm rot="5400000">
            <a:off x="2599644" y="8005764"/>
            <a:ext cx="952500" cy="734786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556BEBA2-021A-4B51-B201-CB5D8187E357}"/>
              </a:ext>
            </a:extLst>
          </xdr:cNvPr>
          <xdr:cNvGrpSpPr/>
        </xdr:nvGrpSpPr>
        <xdr:grpSpPr>
          <a:xfrm>
            <a:off x="2787892" y="8033352"/>
            <a:ext cx="589400" cy="707877"/>
            <a:chOff x="4344550" y="8109552"/>
            <a:chExt cx="760850" cy="846412"/>
          </a:xfrm>
        </xdr:grpSpPr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F1BB581F-A597-4682-ADF1-03ED49AD2DAE}"/>
                </a:ext>
              </a:extLst>
            </xdr:cNvPr>
            <xdr:cNvCxnSpPr/>
          </xdr:nvCxnSpPr>
          <xdr:spPr>
            <a:xfrm rot="5400000">
              <a:off x="4723661" y="7930466"/>
              <a:ext cx="2628" cy="7608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84E7C0B2-9904-45DF-8044-2CA17B79C128}"/>
                </a:ext>
              </a:extLst>
            </xdr:cNvPr>
            <xdr:cNvCxnSpPr/>
          </xdr:nvCxnSpPr>
          <xdr:spPr>
            <a:xfrm rot="5400000">
              <a:off x="4723661" y="8135418"/>
              <a:ext cx="2628" cy="7608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EB35D232-DB09-4485-9CCF-1FD0266E6B48}"/>
                </a:ext>
              </a:extLst>
            </xdr:cNvPr>
            <xdr:cNvCxnSpPr/>
          </xdr:nvCxnSpPr>
          <xdr:spPr>
            <a:xfrm rot="5400000">
              <a:off x="4723661" y="8374200"/>
              <a:ext cx="2628" cy="7608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8E3990CE-D19F-4978-AC43-6D961FF6CC04}"/>
                </a:ext>
              </a:extLst>
            </xdr:cNvPr>
            <xdr:cNvCxnSpPr/>
          </xdr:nvCxnSpPr>
          <xdr:spPr>
            <a:xfrm rot="5400000">
              <a:off x="4723661" y="7730441"/>
              <a:ext cx="2628" cy="7608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D731109E-FAA9-4452-B154-40B933332C0B}"/>
                </a:ext>
              </a:extLst>
            </xdr:cNvPr>
            <xdr:cNvCxnSpPr/>
          </xdr:nvCxnSpPr>
          <xdr:spPr>
            <a:xfrm rot="5400000">
              <a:off x="4723661" y="8574225"/>
              <a:ext cx="2628" cy="760850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666FF0-B2BC-4CB9-9774-B81D6410FB4C}" name="Table1" displayName="Table1" ref="A13:K38" totalsRowShown="0" headerRowDxfId="22" dataDxfId="20" headerRowBorderDxfId="21" tableBorderDxfId="19" totalsRowBorderDxfId="18">
  <tableColumns count="11">
    <tableColumn id="1" xr3:uid="{F867DE3E-74E2-40DE-9286-CFC6F0639B13}" name="Colectie" dataDxfId="17" totalsRowDxfId="16"/>
    <tableColumn id="2" xr3:uid="{A82B7403-7A3B-4108-891B-1D89B58F5B6C}" name="Finisaj" dataDxfId="15" totalsRowDxfId="14"/>
    <tableColumn id="3" xr3:uid="{D1B7E27E-77EA-498C-8607-90ABA92A267C}" name="Orientare" dataDxfId="13" totalsRowDxfId="12"/>
    <tableColumn id="4" xr3:uid="{2FF9FED8-3B75-430B-86EC-0068EA4E5F18}" name="H_x000a_(mm)" dataDxfId="11" totalsRowDxfId="10"/>
    <tableColumn id="5" xr3:uid="{8108B998-6B74-47A3-8E6A-EB0F6D6AA8CF}" name="l_x000a_(mm)" dataDxfId="9" totalsRowDxfId="8"/>
    <tableColumn id="11" xr3:uid="{D67D63E7-D1FC-4F85-BCAD-89B0D1793B35}" name="MP/buc" dataDxfId="7" totalsRowDxfId="6">
      <calculatedColumnFormula>IF(MIN(ROUND((Table1[[#This Row],[H
(mm)]]/1000)*(Table1[[#This Row],[l
(mm)]]/1000),2))&lt;0.25,0.25,ROUND((Table1[[#This Row],[H
(mm)]]/1000)*(Table1[[#This Row],[l
(mm)]]/1000),2))</calculatedColumnFormula>
    </tableColumn>
    <tableColumn id="6" xr3:uid="{6D8C9CE6-DE90-4BA8-837B-828E78D35273}" name="Buc" dataDxfId="5"/>
    <tableColumn id="7" xr3:uid="{4B211ED0-C7EA-418B-8323-470B84E17D73}" name="MP_x000a_total" dataDxfId="4" totalsRowDxfId="3">
      <calculatedColumnFormula>Table1[[#This Row],[Buc]]*Table1[[#This Row],[MP/buc]]</calculatedColumnFormula>
    </tableColumn>
    <tableColumn id="8" xr3:uid="{FE7EAD68-47F4-48CD-84BD-8D80718D0B76}" name="Pret/mp" dataDxfId="2">
      <calculatedColumnFormula>IF(ISBLANK(A14),0,VLOOKUP(B14,Sheet1!J:K,2,FALSE))</calculatedColumnFormula>
    </tableColumn>
    <tableColumn id="9" xr3:uid="{D72C3785-B1E5-4D31-8795-C7369E97FB74}" name="Pret" dataDxfId="1">
      <calculatedColumnFormula>I14*H14</calculatedColumnFormula>
    </tableColumn>
    <tableColumn id="10" xr3:uid="{278AC799-ED3C-4BE4-BA99-9E3D40AA5A3C}" name="Cod RAL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133D-27A8-49B4-B2AC-ADF32B0B6325}">
  <dimension ref="A1:K63"/>
  <sheetViews>
    <sheetView tabSelected="1" zoomScaleNormal="100" workbookViewId="0">
      <selection activeCell="N32" sqref="N32"/>
    </sheetView>
  </sheetViews>
  <sheetFormatPr defaultColWidth="9.140625" defaultRowHeight="15" x14ac:dyDescent="0.25"/>
  <cols>
    <col min="1" max="1" width="10.28515625" style="2" customWidth="1"/>
    <col min="2" max="2" width="30.140625" style="2" bestFit="1" customWidth="1"/>
    <col min="3" max="3" width="10.140625" style="2" customWidth="1"/>
    <col min="4" max="4" width="6" style="8" bestFit="1" customWidth="1"/>
    <col min="5" max="5" width="5.5703125" style="8" customWidth="1"/>
    <col min="6" max="6" width="8" style="8" bestFit="1" customWidth="1"/>
    <col min="7" max="7" width="5.42578125" style="8" customWidth="1"/>
    <col min="8" max="8" width="7.5703125" style="8" customWidth="1"/>
    <col min="9" max="9" width="9.5703125" style="3" customWidth="1"/>
    <col min="10" max="10" width="10.42578125" style="4" customWidth="1"/>
    <col min="11" max="11" width="9" style="2" customWidth="1"/>
    <col min="12" max="13" width="9.140625" style="2"/>
    <col min="14" max="14" width="28.7109375" style="2" customWidth="1"/>
    <col min="15" max="16384" width="9.140625" style="2"/>
  </cols>
  <sheetData>
    <row r="1" spans="1:11" x14ac:dyDescent="0.25">
      <c r="A1" s="13"/>
      <c r="B1" s="13"/>
      <c r="C1" s="13"/>
      <c r="D1" s="14"/>
      <c r="E1" s="14"/>
      <c r="F1" s="14"/>
      <c r="G1" s="14"/>
      <c r="H1" s="14"/>
      <c r="I1" s="15"/>
      <c r="J1" s="16"/>
      <c r="K1" s="13"/>
    </row>
    <row r="2" spans="1:11" x14ac:dyDescent="0.25">
      <c r="A2" s="36" t="s">
        <v>71</v>
      </c>
      <c r="B2" s="42"/>
      <c r="C2" s="42"/>
      <c r="D2" s="42"/>
      <c r="E2" s="42"/>
      <c r="F2" s="42"/>
      <c r="G2" s="42"/>
      <c r="H2" s="42"/>
      <c r="I2" s="42"/>
      <c r="J2" s="42"/>
      <c r="K2" s="13"/>
    </row>
    <row r="3" spans="1:11" x14ac:dyDescent="0.25">
      <c r="A3" s="36" t="s">
        <v>72</v>
      </c>
      <c r="B3" s="42"/>
      <c r="C3" s="42"/>
      <c r="D3" s="42"/>
      <c r="E3" s="42"/>
      <c r="F3" s="42"/>
      <c r="G3" s="42"/>
      <c r="H3" s="42"/>
      <c r="I3" s="42"/>
      <c r="J3" s="42"/>
      <c r="K3" s="13"/>
    </row>
    <row r="4" spans="1:11" x14ac:dyDescent="0.25">
      <c r="A4" s="36" t="s">
        <v>73</v>
      </c>
      <c r="B4" s="42"/>
      <c r="C4" s="42"/>
      <c r="D4" s="42"/>
      <c r="E4" s="42"/>
      <c r="F4" s="42"/>
      <c r="G4" s="42"/>
      <c r="H4" s="42"/>
      <c r="I4" s="42"/>
      <c r="J4" s="42"/>
      <c r="K4" s="13"/>
    </row>
    <row r="5" spans="1:11" x14ac:dyDescent="0.25">
      <c r="A5" s="36" t="s">
        <v>74</v>
      </c>
      <c r="B5" s="42"/>
      <c r="C5" s="42"/>
      <c r="D5" s="42"/>
      <c r="E5" s="42"/>
      <c r="F5" s="42"/>
      <c r="G5" s="42"/>
      <c r="H5" s="42"/>
      <c r="I5" s="42"/>
      <c r="J5" s="42"/>
      <c r="K5" s="13"/>
    </row>
    <row r="6" spans="1:11" x14ac:dyDescent="0.25">
      <c r="A6" s="36" t="s">
        <v>75</v>
      </c>
      <c r="B6" s="42"/>
      <c r="C6" s="42"/>
      <c r="D6" s="42"/>
      <c r="E6" s="42"/>
      <c r="F6" s="42"/>
      <c r="G6" s="42"/>
      <c r="H6" s="42"/>
      <c r="I6" s="42"/>
      <c r="J6" s="42"/>
      <c r="K6" s="13"/>
    </row>
    <row r="7" spans="1:11" x14ac:dyDescent="0.25">
      <c r="A7" s="36" t="s">
        <v>76</v>
      </c>
      <c r="B7" s="42"/>
      <c r="C7" s="42"/>
      <c r="D7" s="42"/>
      <c r="E7" s="42"/>
      <c r="F7" s="42"/>
      <c r="G7" s="42"/>
      <c r="H7" s="42"/>
      <c r="I7" s="42"/>
      <c r="J7" s="42"/>
      <c r="K7" s="13"/>
    </row>
    <row r="8" spans="1:11" x14ac:dyDescent="0.25">
      <c r="A8" s="36" t="s">
        <v>77</v>
      </c>
      <c r="B8" s="42"/>
      <c r="C8" s="42"/>
      <c r="D8" s="42"/>
      <c r="E8" s="42"/>
      <c r="F8" s="42"/>
      <c r="G8" s="42"/>
      <c r="H8" s="42"/>
      <c r="I8" s="42"/>
      <c r="J8" s="42"/>
      <c r="K8" s="13"/>
    </row>
    <row r="9" spans="1:11" x14ac:dyDescent="0.25">
      <c r="A9" s="36" t="s">
        <v>78</v>
      </c>
      <c r="B9" s="42"/>
      <c r="C9" s="42"/>
      <c r="D9" s="42"/>
      <c r="E9" s="42"/>
      <c r="F9" s="42"/>
      <c r="G9" s="42"/>
      <c r="H9" s="42"/>
      <c r="I9" s="42"/>
      <c r="J9" s="42"/>
      <c r="K9" s="13"/>
    </row>
    <row r="10" spans="1:11" x14ac:dyDescent="0.25">
      <c r="A10" s="36" t="s">
        <v>79</v>
      </c>
      <c r="B10" s="42"/>
      <c r="C10" s="42"/>
      <c r="D10" s="42"/>
      <c r="E10" s="42"/>
      <c r="F10" s="42"/>
      <c r="G10" s="42"/>
      <c r="H10" s="42"/>
      <c r="I10" s="42"/>
      <c r="J10" s="42"/>
      <c r="K10" s="13"/>
    </row>
    <row r="11" spans="1:11" x14ac:dyDescent="0.25">
      <c r="A11" s="45" t="s">
        <v>80</v>
      </c>
      <c r="B11" s="45"/>
      <c r="C11" s="45"/>
      <c r="D11" s="45"/>
      <c r="E11" s="45"/>
      <c r="F11" s="45"/>
      <c r="G11" s="45"/>
      <c r="H11" s="45"/>
      <c r="I11" s="45"/>
      <c r="J11" s="45"/>
      <c r="K11" s="13"/>
    </row>
    <row r="12" spans="1:11" x14ac:dyDescent="0.25">
      <c r="A12" s="13"/>
      <c r="B12" s="13"/>
      <c r="C12" s="13"/>
      <c r="D12" s="14"/>
      <c r="E12" s="14"/>
      <c r="F12" s="14"/>
      <c r="G12" s="14"/>
      <c r="H12" s="14"/>
      <c r="I12" s="15"/>
      <c r="J12" s="16"/>
      <c r="K12" s="13"/>
    </row>
    <row r="13" spans="1:11" s="7" customFormat="1" ht="45" x14ac:dyDescent="0.25">
      <c r="A13" s="17" t="s">
        <v>6</v>
      </c>
      <c r="B13" s="18" t="s">
        <v>7</v>
      </c>
      <c r="C13" s="18" t="s">
        <v>9</v>
      </c>
      <c r="D13" s="18" t="s">
        <v>69</v>
      </c>
      <c r="E13" s="18" t="s">
        <v>70</v>
      </c>
      <c r="F13" s="5" t="s">
        <v>66</v>
      </c>
      <c r="G13" s="18" t="s">
        <v>67</v>
      </c>
      <c r="H13" s="5" t="s">
        <v>68</v>
      </c>
      <c r="I13" s="37" t="s">
        <v>55</v>
      </c>
      <c r="J13" s="6" t="s">
        <v>12</v>
      </c>
      <c r="K13" s="18" t="s">
        <v>48</v>
      </c>
    </row>
    <row r="14" spans="1:11" ht="17.25" customHeight="1" x14ac:dyDescent="0.25">
      <c r="A14" s="19"/>
      <c r="B14" s="20"/>
      <c r="C14" s="21"/>
      <c r="D14" s="22"/>
      <c r="E14" s="22"/>
      <c r="F14" s="10">
        <f>IF(MIN(ROUND((Table1[[#This Row],[H
(mm)]]/1000)*(Table1[[#This Row],[l
(mm)]]/1000),2))&lt;0.25,0.25,ROUND((Table1[[#This Row],[H
(mm)]]/1000)*(Table1[[#This Row],[l
(mm)]]/1000),2))</f>
        <v>0.25</v>
      </c>
      <c r="G14" s="22"/>
      <c r="H14" s="10">
        <f>Table1[[#This Row],[Buc]]*Table1[[#This Row],[MP/buc]]</f>
        <v>0</v>
      </c>
      <c r="I14" s="11">
        <f>IF(ISBLANK(A14),0,VLOOKUP(B14,Sheet1!J:K,2,FALSE))</f>
        <v>0</v>
      </c>
      <c r="J14" s="12">
        <f>I14*H14</f>
        <v>0</v>
      </c>
      <c r="K14" s="21"/>
    </row>
    <row r="15" spans="1:11" ht="17.25" customHeight="1" x14ac:dyDescent="0.25">
      <c r="A15" s="30"/>
      <c r="B15" s="31"/>
      <c r="C15" s="23"/>
      <c r="D15" s="32"/>
      <c r="E15" s="32"/>
      <c r="F15" s="33">
        <f>IF(MIN(ROUND((Table1[[#This Row],[H
(mm)]]/1000)*(Table1[[#This Row],[l
(mm)]]/1000),2))&lt;0.25,0.25,ROUND((Table1[[#This Row],[H
(mm)]]/1000)*(Table1[[#This Row],[l
(mm)]]/1000),2))</f>
        <v>0.25</v>
      </c>
      <c r="G15" s="32"/>
      <c r="H15" s="33">
        <f>Table1[[#This Row],[Buc]]*Table1[[#This Row],[MP/buc]]</f>
        <v>0</v>
      </c>
      <c r="I15" s="34">
        <f>IF(ISBLANK(A15),0,VLOOKUP(B15,Sheet1!J:K,2,FALSE))</f>
        <v>0</v>
      </c>
      <c r="J15" s="35">
        <f t="shared" ref="J15:J38" si="0">I15*H15</f>
        <v>0</v>
      </c>
      <c r="K15" s="23"/>
    </row>
    <row r="16" spans="1:11" ht="17.25" customHeight="1" x14ac:dyDescent="0.25">
      <c r="A16" s="19"/>
      <c r="B16" s="20"/>
      <c r="C16" s="21"/>
      <c r="D16" s="22"/>
      <c r="E16" s="22"/>
      <c r="F16" s="10">
        <f>IF(MIN(ROUND((Table1[[#This Row],[H
(mm)]]/1000)*(Table1[[#This Row],[l
(mm)]]/1000),2))&lt;0.25,0.25,ROUND((Table1[[#This Row],[H
(mm)]]/1000)*(Table1[[#This Row],[l
(mm)]]/1000),2))</f>
        <v>0.25</v>
      </c>
      <c r="G16" s="22"/>
      <c r="H16" s="10">
        <f>Table1[[#This Row],[Buc]]*Table1[[#This Row],[MP/buc]]</f>
        <v>0</v>
      </c>
      <c r="I16" s="11">
        <f>IF(ISBLANK(A16),0,VLOOKUP(B16,Sheet1!J:K,2,FALSE))</f>
        <v>0</v>
      </c>
      <c r="J16" s="12">
        <f t="shared" si="0"/>
        <v>0</v>
      </c>
      <c r="K16" s="21"/>
    </row>
    <row r="17" spans="1:11" ht="17.25" customHeight="1" x14ac:dyDescent="0.25">
      <c r="A17" s="30"/>
      <c r="B17" s="31"/>
      <c r="C17" s="23"/>
      <c r="D17" s="32"/>
      <c r="E17" s="32"/>
      <c r="F17" s="33">
        <f>IF(MIN(ROUND((Table1[[#This Row],[H
(mm)]]/1000)*(Table1[[#This Row],[l
(mm)]]/1000),2))&lt;0.25,0.25,ROUND((Table1[[#This Row],[H
(mm)]]/1000)*(Table1[[#This Row],[l
(mm)]]/1000),2))</f>
        <v>0.25</v>
      </c>
      <c r="G17" s="32"/>
      <c r="H17" s="33">
        <f>Table1[[#This Row],[Buc]]*Table1[[#This Row],[MP/buc]]</f>
        <v>0</v>
      </c>
      <c r="I17" s="34">
        <f>IF(ISBLANK(A17),0,VLOOKUP(B17,Sheet1!J:K,2,FALSE))</f>
        <v>0</v>
      </c>
      <c r="J17" s="35">
        <f t="shared" si="0"/>
        <v>0</v>
      </c>
      <c r="K17" s="23"/>
    </row>
    <row r="18" spans="1:11" ht="17.25" customHeight="1" x14ac:dyDescent="0.25">
      <c r="A18" s="19"/>
      <c r="B18" s="20"/>
      <c r="C18" s="21"/>
      <c r="D18" s="22"/>
      <c r="E18" s="22"/>
      <c r="F18" s="10">
        <f>IF(MIN(ROUND((Table1[[#This Row],[H
(mm)]]/1000)*(Table1[[#This Row],[l
(mm)]]/1000),2))&lt;0.25,0.25,ROUND((Table1[[#This Row],[H
(mm)]]/1000)*(Table1[[#This Row],[l
(mm)]]/1000),2))</f>
        <v>0.25</v>
      </c>
      <c r="G18" s="22"/>
      <c r="H18" s="10">
        <f>Table1[[#This Row],[Buc]]*Table1[[#This Row],[MP/buc]]</f>
        <v>0</v>
      </c>
      <c r="I18" s="11">
        <f>IF(ISBLANK(A18),0,VLOOKUP(B18,Sheet1!J:K,2,FALSE))</f>
        <v>0</v>
      </c>
      <c r="J18" s="12">
        <f t="shared" si="0"/>
        <v>0</v>
      </c>
      <c r="K18" s="21"/>
    </row>
    <row r="19" spans="1:11" ht="17.25" customHeight="1" x14ac:dyDescent="0.25">
      <c r="A19" s="30"/>
      <c r="B19" s="31"/>
      <c r="C19" s="23"/>
      <c r="D19" s="32"/>
      <c r="E19" s="32"/>
      <c r="F19" s="33">
        <f>IF(MIN(ROUND((Table1[[#This Row],[H
(mm)]]/1000)*(Table1[[#This Row],[l
(mm)]]/1000),2))&lt;0.25,0.25,ROUND((Table1[[#This Row],[H
(mm)]]/1000)*(Table1[[#This Row],[l
(mm)]]/1000),2))</f>
        <v>0.25</v>
      </c>
      <c r="G19" s="32"/>
      <c r="H19" s="33">
        <f>Table1[[#This Row],[Buc]]*Table1[[#This Row],[MP/buc]]</f>
        <v>0</v>
      </c>
      <c r="I19" s="34">
        <f>IF(ISBLANK(A19),0,VLOOKUP(B19,Sheet1!J:K,2,FALSE))</f>
        <v>0</v>
      </c>
      <c r="J19" s="35">
        <f t="shared" si="0"/>
        <v>0</v>
      </c>
      <c r="K19" s="23"/>
    </row>
    <row r="20" spans="1:11" ht="17.25" customHeight="1" x14ac:dyDescent="0.25">
      <c r="A20" s="19"/>
      <c r="B20" s="20"/>
      <c r="C20" s="21"/>
      <c r="D20" s="22"/>
      <c r="E20" s="22"/>
      <c r="F20" s="10">
        <f>IF(MIN(ROUND((Table1[[#This Row],[H
(mm)]]/1000)*(Table1[[#This Row],[l
(mm)]]/1000),2))&lt;0.25,0.25,ROUND((Table1[[#This Row],[H
(mm)]]/1000)*(Table1[[#This Row],[l
(mm)]]/1000),2))</f>
        <v>0.25</v>
      </c>
      <c r="G20" s="22"/>
      <c r="H20" s="10">
        <f>Table1[[#This Row],[Buc]]*Table1[[#This Row],[MP/buc]]</f>
        <v>0</v>
      </c>
      <c r="I20" s="11">
        <f>IF(ISBLANK(A20),0,VLOOKUP(B20,Sheet1!J:K,2,FALSE))</f>
        <v>0</v>
      </c>
      <c r="J20" s="12">
        <f t="shared" ref="J20:J21" si="1">I20*H20</f>
        <v>0</v>
      </c>
      <c r="K20" s="21"/>
    </row>
    <row r="21" spans="1:11" ht="17.25" customHeight="1" x14ac:dyDescent="0.25">
      <c r="A21" s="30"/>
      <c r="B21" s="31"/>
      <c r="C21" s="23"/>
      <c r="D21" s="32"/>
      <c r="E21" s="32"/>
      <c r="F21" s="33">
        <f>IF(MIN(ROUND((Table1[[#This Row],[H
(mm)]]/1000)*(Table1[[#This Row],[l
(mm)]]/1000),2))&lt;0.25,0.25,ROUND((Table1[[#This Row],[H
(mm)]]/1000)*(Table1[[#This Row],[l
(mm)]]/1000),2))</f>
        <v>0.25</v>
      </c>
      <c r="G21" s="32"/>
      <c r="H21" s="33">
        <f>Table1[[#This Row],[Buc]]*Table1[[#This Row],[MP/buc]]</f>
        <v>0</v>
      </c>
      <c r="I21" s="34">
        <f>IF(ISBLANK(A21),0,VLOOKUP(B21,Sheet1!J:K,2,FALSE))</f>
        <v>0</v>
      </c>
      <c r="J21" s="35">
        <f t="shared" si="1"/>
        <v>0</v>
      </c>
      <c r="K21" s="23"/>
    </row>
    <row r="22" spans="1:11" ht="17.25" customHeight="1" x14ac:dyDescent="0.25">
      <c r="A22" s="19"/>
      <c r="B22" s="20"/>
      <c r="C22" s="21"/>
      <c r="D22" s="22"/>
      <c r="E22" s="22"/>
      <c r="F22" s="10">
        <f>IF(MIN(ROUND((Table1[[#This Row],[H
(mm)]]/1000)*(Table1[[#This Row],[l
(mm)]]/1000),2))&lt;0.25,0.25,ROUND((Table1[[#This Row],[H
(mm)]]/1000)*(Table1[[#This Row],[l
(mm)]]/1000),2))</f>
        <v>0.25</v>
      </c>
      <c r="G22" s="22"/>
      <c r="H22" s="10">
        <f>Table1[[#This Row],[Buc]]*Table1[[#This Row],[MP/buc]]</f>
        <v>0</v>
      </c>
      <c r="I22" s="11">
        <f>IF(ISBLANK(A22),0,VLOOKUP(B22,Sheet1!J:K,2,FALSE))</f>
        <v>0</v>
      </c>
      <c r="J22" s="12">
        <f t="shared" si="0"/>
        <v>0</v>
      </c>
      <c r="K22" s="21"/>
    </row>
    <row r="23" spans="1:11" ht="17.25" customHeight="1" x14ac:dyDescent="0.25">
      <c r="A23" s="30"/>
      <c r="B23" s="31"/>
      <c r="C23" s="23"/>
      <c r="D23" s="32"/>
      <c r="E23" s="32"/>
      <c r="F23" s="33">
        <f>IF(MIN(ROUND((Table1[[#This Row],[H
(mm)]]/1000)*(Table1[[#This Row],[l
(mm)]]/1000),2))&lt;0.25,0.25,ROUND((Table1[[#This Row],[H
(mm)]]/1000)*(Table1[[#This Row],[l
(mm)]]/1000),2))</f>
        <v>0.25</v>
      </c>
      <c r="G23" s="32"/>
      <c r="H23" s="33">
        <f>Table1[[#This Row],[Buc]]*Table1[[#This Row],[MP/buc]]</f>
        <v>0</v>
      </c>
      <c r="I23" s="34">
        <f>IF(ISBLANK(A23),0,VLOOKUP(B23,Sheet1!J:K,2,FALSE))</f>
        <v>0</v>
      </c>
      <c r="J23" s="35">
        <f t="shared" si="0"/>
        <v>0</v>
      </c>
      <c r="K23" s="23"/>
    </row>
    <row r="24" spans="1:11" ht="17.25" customHeight="1" x14ac:dyDescent="0.25">
      <c r="A24" s="19"/>
      <c r="B24" s="20"/>
      <c r="C24" s="21"/>
      <c r="D24" s="22"/>
      <c r="E24" s="22"/>
      <c r="F24" s="10">
        <f>IF(MIN(ROUND((Table1[[#This Row],[H
(mm)]]/1000)*(Table1[[#This Row],[l
(mm)]]/1000),2))&lt;0.25,0.25,ROUND((Table1[[#This Row],[H
(mm)]]/1000)*(Table1[[#This Row],[l
(mm)]]/1000),2))</f>
        <v>0.25</v>
      </c>
      <c r="G24" s="22"/>
      <c r="H24" s="10">
        <f>Table1[[#This Row],[Buc]]*Table1[[#This Row],[MP/buc]]</f>
        <v>0</v>
      </c>
      <c r="I24" s="11">
        <f>IF(ISBLANK(A24),0,VLOOKUP(B24,Sheet1!J:K,2,FALSE))</f>
        <v>0</v>
      </c>
      <c r="J24" s="12">
        <f t="shared" ref="J24:J28" si="2">I24*H24</f>
        <v>0</v>
      </c>
      <c r="K24" s="21"/>
    </row>
    <row r="25" spans="1:11" ht="17.25" customHeight="1" x14ac:dyDescent="0.25">
      <c r="A25" s="30"/>
      <c r="B25" s="31"/>
      <c r="C25" s="23"/>
      <c r="D25" s="32"/>
      <c r="E25" s="32"/>
      <c r="F25" s="33">
        <f>IF(MIN(ROUND((Table1[[#This Row],[H
(mm)]]/1000)*(Table1[[#This Row],[l
(mm)]]/1000),2))&lt;0.25,0.25,ROUND((Table1[[#This Row],[H
(mm)]]/1000)*(Table1[[#This Row],[l
(mm)]]/1000),2))</f>
        <v>0.25</v>
      </c>
      <c r="G25" s="32"/>
      <c r="H25" s="33">
        <f>Table1[[#This Row],[Buc]]*Table1[[#This Row],[MP/buc]]</f>
        <v>0</v>
      </c>
      <c r="I25" s="34">
        <f>IF(ISBLANK(A25),0,VLOOKUP(B25,Sheet1!J:K,2,FALSE))</f>
        <v>0</v>
      </c>
      <c r="J25" s="35">
        <f t="shared" si="2"/>
        <v>0</v>
      </c>
      <c r="K25" s="23"/>
    </row>
    <row r="26" spans="1:11" ht="17.25" customHeight="1" x14ac:dyDescent="0.25">
      <c r="A26" s="19"/>
      <c r="B26" s="20"/>
      <c r="C26" s="21"/>
      <c r="D26" s="22"/>
      <c r="E26" s="22"/>
      <c r="F26" s="10">
        <f>IF(MIN(ROUND((Table1[[#This Row],[H
(mm)]]/1000)*(Table1[[#This Row],[l
(mm)]]/1000),2))&lt;0.25,0.25,ROUND((Table1[[#This Row],[H
(mm)]]/1000)*(Table1[[#This Row],[l
(mm)]]/1000),2))</f>
        <v>0.25</v>
      </c>
      <c r="G26" s="22"/>
      <c r="H26" s="10">
        <f>Table1[[#This Row],[Buc]]*Table1[[#This Row],[MP/buc]]</f>
        <v>0</v>
      </c>
      <c r="I26" s="11">
        <f>IF(ISBLANK(A26),0,VLOOKUP(B26,Sheet1!J:K,2,FALSE))</f>
        <v>0</v>
      </c>
      <c r="J26" s="12">
        <f t="shared" si="2"/>
        <v>0</v>
      </c>
      <c r="K26" s="21"/>
    </row>
    <row r="27" spans="1:11" ht="17.25" customHeight="1" x14ac:dyDescent="0.25">
      <c r="A27" s="30"/>
      <c r="B27" s="31"/>
      <c r="C27" s="23"/>
      <c r="D27" s="32"/>
      <c r="E27" s="32"/>
      <c r="F27" s="33">
        <f>IF(MIN(ROUND((Table1[[#This Row],[H
(mm)]]/1000)*(Table1[[#This Row],[l
(mm)]]/1000),2))&lt;0.25,0.25,ROUND((Table1[[#This Row],[H
(mm)]]/1000)*(Table1[[#This Row],[l
(mm)]]/1000),2))</f>
        <v>0.25</v>
      </c>
      <c r="G27" s="32"/>
      <c r="H27" s="33">
        <f>Table1[[#This Row],[Buc]]*Table1[[#This Row],[MP/buc]]</f>
        <v>0</v>
      </c>
      <c r="I27" s="34">
        <f>IF(ISBLANK(A27),0,VLOOKUP(B27,Sheet1!J:K,2,FALSE))</f>
        <v>0</v>
      </c>
      <c r="J27" s="35">
        <f t="shared" si="2"/>
        <v>0</v>
      </c>
      <c r="K27" s="23"/>
    </row>
    <row r="28" spans="1:11" ht="17.25" customHeight="1" x14ac:dyDescent="0.25">
      <c r="A28" s="19"/>
      <c r="B28" s="20"/>
      <c r="C28" s="21"/>
      <c r="D28" s="22"/>
      <c r="E28" s="22"/>
      <c r="F28" s="10">
        <f>IF(MIN(ROUND((Table1[[#This Row],[H
(mm)]]/1000)*(Table1[[#This Row],[l
(mm)]]/1000),2))&lt;0.25,0.25,ROUND((Table1[[#This Row],[H
(mm)]]/1000)*(Table1[[#This Row],[l
(mm)]]/1000),2))</f>
        <v>0.25</v>
      </c>
      <c r="G28" s="22"/>
      <c r="H28" s="10">
        <f>Table1[[#This Row],[Buc]]*Table1[[#This Row],[MP/buc]]</f>
        <v>0</v>
      </c>
      <c r="I28" s="11">
        <f>IF(ISBLANK(A28),0,VLOOKUP(B28,Sheet1!J:K,2,FALSE))</f>
        <v>0</v>
      </c>
      <c r="J28" s="12">
        <f t="shared" si="2"/>
        <v>0</v>
      </c>
      <c r="K28" s="21"/>
    </row>
    <row r="29" spans="1:11" ht="17.25" customHeight="1" x14ac:dyDescent="0.25">
      <c r="A29" s="30"/>
      <c r="B29" s="31"/>
      <c r="C29" s="23"/>
      <c r="D29" s="32"/>
      <c r="E29" s="32"/>
      <c r="F29" s="33">
        <f>IF(MIN(ROUND((Table1[[#This Row],[H
(mm)]]/1000)*(Table1[[#This Row],[l
(mm)]]/1000),2))&lt;0.25,0.25,ROUND((Table1[[#This Row],[H
(mm)]]/1000)*(Table1[[#This Row],[l
(mm)]]/1000),2))</f>
        <v>0.25</v>
      </c>
      <c r="G29" s="32"/>
      <c r="H29" s="33">
        <f>Table1[[#This Row],[Buc]]*Table1[[#This Row],[MP/buc]]</f>
        <v>0</v>
      </c>
      <c r="I29" s="34">
        <f>IF(ISBLANK(A29),0,VLOOKUP(B29,Sheet1!J:K,2,FALSE))</f>
        <v>0</v>
      </c>
      <c r="J29" s="35">
        <f t="shared" ref="J29:J31" si="3">I29*H29</f>
        <v>0</v>
      </c>
      <c r="K29" s="23"/>
    </row>
    <row r="30" spans="1:11" ht="17.25" customHeight="1" x14ac:dyDescent="0.25">
      <c r="A30" s="19"/>
      <c r="B30" s="20"/>
      <c r="C30" s="21"/>
      <c r="D30" s="22"/>
      <c r="E30" s="22"/>
      <c r="F30" s="10">
        <f>IF(MIN(ROUND((Table1[[#This Row],[H
(mm)]]/1000)*(Table1[[#This Row],[l
(mm)]]/1000),2))&lt;0.25,0.25,ROUND((Table1[[#This Row],[H
(mm)]]/1000)*(Table1[[#This Row],[l
(mm)]]/1000),2))</f>
        <v>0.25</v>
      </c>
      <c r="G30" s="22"/>
      <c r="H30" s="10">
        <f>Table1[[#This Row],[Buc]]*Table1[[#This Row],[MP/buc]]</f>
        <v>0</v>
      </c>
      <c r="I30" s="11">
        <f>IF(ISBLANK(A30),0,VLOOKUP(B30,Sheet1!J:K,2,FALSE))</f>
        <v>0</v>
      </c>
      <c r="J30" s="12">
        <f t="shared" si="3"/>
        <v>0</v>
      </c>
      <c r="K30" s="21"/>
    </row>
    <row r="31" spans="1:11" ht="17.25" customHeight="1" x14ac:dyDescent="0.25">
      <c r="A31" s="30"/>
      <c r="B31" s="31"/>
      <c r="C31" s="23"/>
      <c r="D31" s="32"/>
      <c r="E31" s="32"/>
      <c r="F31" s="33">
        <f>IF(MIN(ROUND((Table1[[#This Row],[H
(mm)]]/1000)*(Table1[[#This Row],[l
(mm)]]/1000),2))&lt;0.25,0.25,ROUND((Table1[[#This Row],[H
(mm)]]/1000)*(Table1[[#This Row],[l
(mm)]]/1000),2))</f>
        <v>0.25</v>
      </c>
      <c r="G31" s="32"/>
      <c r="H31" s="33">
        <f>Table1[[#This Row],[Buc]]*Table1[[#This Row],[MP/buc]]</f>
        <v>0</v>
      </c>
      <c r="I31" s="34">
        <f>IF(ISBLANK(A31),0,VLOOKUP(B31,Sheet1!J:K,2,FALSE))</f>
        <v>0</v>
      </c>
      <c r="J31" s="35">
        <f t="shared" si="3"/>
        <v>0</v>
      </c>
      <c r="K31" s="23"/>
    </row>
    <row r="32" spans="1:11" ht="17.25" customHeight="1" x14ac:dyDescent="0.25">
      <c r="A32" s="19"/>
      <c r="B32" s="20"/>
      <c r="C32" s="21"/>
      <c r="D32" s="22"/>
      <c r="E32" s="22"/>
      <c r="F32" s="10">
        <f>IF(MIN(ROUND((Table1[[#This Row],[H
(mm)]]/1000)*(Table1[[#This Row],[l
(mm)]]/1000),2))&lt;0.25,0.25,ROUND((Table1[[#This Row],[H
(mm)]]/1000)*(Table1[[#This Row],[l
(mm)]]/1000),2))</f>
        <v>0.25</v>
      </c>
      <c r="G32" s="22"/>
      <c r="H32" s="10">
        <f>Table1[[#This Row],[Buc]]*Table1[[#This Row],[MP/buc]]</f>
        <v>0</v>
      </c>
      <c r="I32" s="11">
        <f>IF(ISBLANK(A32),0,VLOOKUP(B32,Sheet1!J:K,2,FALSE))</f>
        <v>0</v>
      </c>
      <c r="J32" s="12">
        <f t="shared" ref="J32:J33" si="4">I32*H32</f>
        <v>0</v>
      </c>
      <c r="K32" s="21"/>
    </row>
    <row r="33" spans="1:11" ht="17.25" customHeight="1" x14ac:dyDescent="0.25">
      <c r="A33" s="30"/>
      <c r="B33" s="31"/>
      <c r="C33" s="23"/>
      <c r="D33" s="32"/>
      <c r="E33" s="32"/>
      <c r="F33" s="33">
        <f>IF(MIN(ROUND((Table1[[#This Row],[H
(mm)]]/1000)*(Table1[[#This Row],[l
(mm)]]/1000),2))&lt;0.25,0.25,ROUND((Table1[[#This Row],[H
(mm)]]/1000)*(Table1[[#This Row],[l
(mm)]]/1000),2))</f>
        <v>0.25</v>
      </c>
      <c r="G33" s="32"/>
      <c r="H33" s="33">
        <f>Table1[[#This Row],[Buc]]*Table1[[#This Row],[MP/buc]]</f>
        <v>0</v>
      </c>
      <c r="I33" s="34">
        <f>IF(ISBLANK(A33),0,VLOOKUP(B33,Sheet1!J:K,2,FALSE))</f>
        <v>0</v>
      </c>
      <c r="J33" s="35">
        <f t="shared" si="4"/>
        <v>0</v>
      </c>
      <c r="K33" s="23"/>
    </row>
    <row r="34" spans="1:11" ht="17.25" customHeight="1" x14ac:dyDescent="0.25">
      <c r="A34" s="19"/>
      <c r="B34" s="20"/>
      <c r="C34" s="21"/>
      <c r="D34" s="22"/>
      <c r="E34" s="22"/>
      <c r="F34" s="10">
        <f>IF(MIN(ROUND((Table1[[#This Row],[H
(mm)]]/1000)*(Table1[[#This Row],[l
(mm)]]/1000),2))&lt;0.25,0.25,ROUND((Table1[[#This Row],[H
(mm)]]/1000)*(Table1[[#This Row],[l
(mm)]]/1000),2))</f>
        <v>0.25</v>
      </c>
      <c r="G34" s="22"/>
      <c r="H34" s="10">
        <f>Table1[[#This Row],[Buc]]*Table1[[#This Row],[MP/buc]]</f>
        <v>0</v>
      </c>
      <c r="I34" s="11">
        <f>IF(ISBLANK(A34),0,VLOOKUP(B34,Sheet1!J:K,2,FALSE))</f>
        <v>0</v>
      </c>
      <c r="J34" s="12">
        <f t="shared" si="0"/>
        <v>0</v>
      </c>
      <c r="K34" s="21"/>
    </row>
    <row r="35" spans="1:11" ht="17.25" customHeight="1" x14ac:dyDescent="0.25">
      <c r="A35" s="30"/>
      <c r="B35" s="31"/>
      <c r="C35" s="23"/>
      <c r="D35" s="32"/>
      <c r="E35" s="32"/>
      <c r="F35" s="33">
        <f>IF(MIN(ROUND((Table1[[#This Row],[H
(mm)]]/1000)*(Table1[[#This Row],[l
(mm)]]/1000),2))&lt;0.25,0.25,ROUND((Table1[[#This Row],[H
(mm)]]/1000)*(Table1[[#This Row],[l
(mm)]]/1000),2))</f>
        <v>0.25</v>
      </c>
      <c r="G35" s="32"/>
      <c r="H35" s="33">
        <f>Table1[[#This Row],[Buc]]*Table1[[#This Row],[MP/buc]]</f>
        <v>0</v>
      </c>
      <c r="I35" s="34">
        <f>IF(ISBLANK(A35),0,VLOOKUP(B35,Sheet1!J:K,2,FALSE))</f>
        <v>0</v>
      </c>
      <c r="J35" s="35">
        <f t="shared" ref="J35:J36" si="5">I35*H35</f>
        <v>0</v>
      </c>
      <c r="K35" s="23"/>
    </row>
    <row r="36" spans="1:11" ht="17.25" customHeight="1" x14ac:dyDescent="0.25">
      <c r="A36" s="19"/>
      <c r="B36" s="20"/>
      <c r="C36" s="21"/>
      <c r="D36" s="22"/>
      <c r="E36" s="22"/>
      <c r="F36" s="10">
        <f>IF(MIN(ROUND((Table1[[#This Row],[H
(mm)]]/1000)*(Table1[[#This Row],[l
(mm)]]/1000),2))&lt;0.25,0.25,ROUND((Table1[[#This Row],[H
(mm)]]/1000)*(Table1[[#This Row],[l
(mm)]]/1000),2))</f>
        <v>0.25</v>
      </c>
      <c r="G36" s="22"/>
      <c r="H36" s="10">
        <f>Table1[[#This Row],[Buc]]*Table1[[#This Row],[MP/buc]]</f>
        <v>0</v>
      </c>
      <c r="I36" s="11">
        <f>IF(ISBLANK(A36),0,VLOOKUP(B36,Sheet1!J:K,2,FALSE))</f>
        <v>0</v>
      </c>
      <c r="J36" s="12">
        <f t="shared" si="5"/>
        <v>0</v>
      </c>
      <c r="K36" s="21"/>
    </row>
    <row r="37" spans="1:11" ht="17.25" customHeight="1" x14ac:dyDescent="0.25">
      <c r="A37" s="30"/>
      <c r="B37" s="31"/>
      <c r="C37" s="23"/>
      <c r="D37" s="32"/>
      <c r="E37" s="32"/>
      <c r="F37" s="33">
        <f>IF(MIN(ROUND((Table1[[#This Row],[H
(mm)]]/1000)*(Table1[[#This Row],[l
(mm)]]/1000),2))&lt;0.25,0.25,ROUND((Table1[[#This Row],[H
(mm)]]/1000)*(Table1[[#This Row],[l
(mm)]]/1000),2))</f>
        <v>0.25</v>
      </c>
      <c r="G37" s="32"/>
      <c r="H37" s="33">
        <f>Table1[[#This Row],[Buc]]*Table1[[#This Row],[MP/buc]]</f>
        <v>0</v>
      </c>
      <c r="I37" s="34">
        <f>IF(ISBLANK(A37),0,VLOOKUP(B37,Sheet1!J:K,2,FALSE))</f>
        <v>0</v>
      </c>
      <c r="J37" s="35">
        <f t="shared" si="0"/>
        <v>0</v>
      </c>
      <c r="K37" s="23"/>
    </row>
    <row r="38" spans="1:11" ht="17.25" customHeight="1" thickBot="1" x14ac:dyDescent="0.3">
      <c r="A38" s="24"/>
      <c r="B38" s="25"/>
      <c r="C38" s="26"/>
      <c r="D38" s="27"/>
      <c r="E38" s="27"/>
      <c r="F38" s="10">
        <f>IF(MIN(ROUND((Table1[[#This Row],[H
(mm)]]/1000)*(Table1[[#This Row],[l
(mm)]]/1000),2))&lt;0.25,0.25,ROUND((Table1[[#This Row],[H
(mm)]]/1000)*(Table1[[#This Row],[l
(mm)]]/1000),2))</f>
        <v>0.25</v>
      </c>
      <c r="G38" s="27"/>
      <c r="H38" s="10">
        <f>Table1[[#This Row],[Buc]]*Table1[[#This Row],[MP/buc]]</f>
        <v>0</v>
      </c>
      <c r="I38" s="11">
        <f>IF(ISBLANK(A38),0,VLOOKUP(B38,Sheet1!J:K,2,FALSE))</f>
        <v>0</v>
      </c>
      <c r="J38" s="12">
        <f t="shared" si="0"/>
        <v>0</v>
      </c>
      <c r="K38" s="21"/>
    </row>
    <row r="39" spans="1:11" ht="17.25" customHeight="1" x14ac:dyDescent="0.25">
      <c r="A39" s="43" t="s">
        <v>40</v>
      </c>
      <c r="B39" s="44"/>
      <c r="C39" s="44"/>
      <c r="D39" s="44"/>
      <c r="E39" s="44"/>
      <c r="F39" s="38"/>
      <c r="G39" s="39">
        <f>SUBTOTAL(109,Table1[Buc])</f>
        <v>0</v>
      </c>
      <c r="H39" s="39">
        <f>SUBTOTAL(109,Table1[MP
total])</f>
        <v>0</v>
      </c>
      <c r="I39" s="38"/>
      <c r="J39" s="40">
        <f>SUBTOTAL(109,Table1[Pret])</f>
        <v>0</v>
      </c>
    </row>
    <row r="40" spans="1:11" ht="34.5" customHeight="1" x14ac:dyDescent="0.25">
      <c r="A40" s="23" t="s">
        <v>51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1" x14ac:dyDescent="0.25">
      <c r="A41" s="13"/>
      <c r="B41" s="13"/>
      <c r="C41" s="13"/>
      <c r="D41" s="14"/>
      <c r="E41" s="14"/>
      <c r="F41" s="14"/>
      <c r="G41" s="14"/>
      <c r="H41" s="14"/>
      <c r="I41" s="15"/>
      <c r="J41" s="16"/>
    </row>
    <row r="42" spans="1:11" x14ac:dyDescent="0.25">
      <c r="A42" s="13"/>
      <c r="B42" s="13"/>
      <c r="C42" s="13"/>
      <c r="D42" s="14"/>
      <c r="E42" s="14"/>
      <c r="F42" s="14"/>
      <c r="G42" s="14"/>
      <c r="H42" s="14"/>
      <c r="I42" s="15"/>
      <c r="J42" s="16"/>
    </row>
    <row r="43" spans="1:11" x14ac:dyDescent="0.25">
      <c r="A43" s="28" t="s">
        <v>60</v>
      </c>
      <c r="B43" s="29"/>
      <c r="C43" s="29"/>
      <c r="D43" s="29"/>
      <c r="E43" s="29"/>
      <c r="F43" s="29"/>
      <c r="G43" s="29"/>
      <c r="H43" s="29"/>
      <c r="I43" s="29"/>
      <c r="J43" s="16"/>
    </row>
    <row r="44" spans="1:11" ht="21.75" customHeight="1" x14ac:dyDescent="0.25">
      <c r="A44" s="41" t="s">
        <v>61</v>
      </c>
      <c r="B44" s="41"/>
      <c r="C44" s="41"/>
      <c r="D44" s="41"/>
      <c r="E44" s="41"/>
      <c r="F44" s="41"/>
      <c r="G44" s="41"/>
      <c r="H44" s="41"/>
      <c r="I44" s="41"/>
      <c r="J44" s="41"/>
    </row>
    <row r="45" spans="1:1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16"/>
    </row>
    <row r="46" spans="1:11" x14ac:dyDescent="0.25">
      <c r="A46" s="29" t="s">
        <v>62</v>
      </c>
      <c r="B46" s="29"/>
      <c r="C46" s="29"/>
      <c r="D46" s="29"/>
      <c r="E46" s="29"/>
      <c r="F46" s="29"/>
      <c r="G46" s="29"/>
      <c r="H46" s="29"/>
      <c r="I46" s="29"/>
      <c r="J46" s="16"/>
    </row>
    <row r="47" spans="1:11" x14ac:dyDescent="0.25">
      <c r="A47" s="29" t="s">
        <v>63</v>
      </c>
      <c r="B47" s="29"/>
      <c r="C47" s="29"/>
      <c r="D47" s="29"/>
      <c r="E47" s="29"/>
      <c r="F47" s="29"/>
      <c r="G47" s="29"/>
      <c r="H47" s="29"/>
      <c r="I47" s="29"/>
      <c r="J47" s="16"/>
    </row>
    <row r="48" spans="1:1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16"/>
    </row>
    <row r="49" spans="1:10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16"/>
    </row>
    <row r="50" spans="1:10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16"/>
    </row>
    <row r="51" spans="1:10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16"/>
    </row>
    <row r="52" spans="1:10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16"/>
    </row>
    <row r="53" spans="1:10" x14ac:dyDescent="0.25">
      <c r="A53" s="29" t="s">
        <v>64</v>
      </c>
      <c r="B53" s="29"/>
      <c r="C53" s="29"/>
      <c r="D53" s="29"/>
      <c r="E53" s="29"/>
      <c r="F53" s="29"/>
      <c r="G53" s="29"/>
      <c r="H53" s="29"/>
      <c r="I53" s="29"/>
      <c r="J53" s="16"/>
    </row>
    <row r="54" spans="1:10" x14ac:dyDescent="0.25">
      <c r="A54" s="29" t="s">
        <v>65</v>
      </c>
      <c r="B54" s="29"/>
      <c r="C54" s="29"/>
      <c r="D54" s="29"/>
      <c r="E54" s="29"/>
      <c r="F54" s="29"/>
      <c r="G54" s="29"/>
      <c r="H54" s="29"/>
      <c r="I54" s="29"/>
      <c r="J54" s="16"/>
    </row>
    <row r="55" spans="1:10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16"/>
    </row>
    <row r="56" spans="1:10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16"/>
    </row>
    <row r="57" spans="1:10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16"/>
    </row>
    <row r="58" spans="1:10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16"/>
    </row>
    <row r="59" spans="1:10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16"/>
    </row>
    <row r="60" spans="1:10" x14ac:dyDescent="0.25">
      <c r="A60" s="13"/>
      <c r="B60" s="13"/>
      <c r="C60" s="13"/>
      <c r="D60" s="14"/>
      <c r="E60" s="14"/>
      <c r="F60" s="14"/>
      <c r="G60" s="14"/>
      <c r="H60" s="14"/>
      <c r="I60" s="15"/>
      <c r="J60" s="16"/>
    </row>
    <row r="61" spans="1:10" x14ac:dyDescent="0.25">
      <c r="A61" s="13"/>
      <c r="B61" s="13"/>
      <c r="C61" s="13"/>
      <c r="D61" s="14"/>
      <c r="E61" s="14"/>
      <c r="F61" s="14"/>
      <c r="G61" s="14"/>
      <c r="H61" s="14"/>
      <c r="I61" s="15"/>
      <c r="J61" s="16"/>
    </row>
    <row r="62" spans="1:10" x14ac:dyDescent="0.25">
      <c r="A62" s="13"/>
      <c r="B62" s="13"/>
      <c r="C62" s="13"/>
      <c r="D62" s="14"/>
      <c r="E62" s="14"/>
      <c r="F62" s="14"/>
      <c r="G62" s="14"/>
      <c r="H62" s="14"/>
      <c r="I62" s="15"/>
      <c r="J62" s="16"/>
    </row>
    <row r="63" spans="1:10" x14ac:dyDescent="0.25">
      <c r="A63" s="13"/>
      <c r="B63" s="13"/>
      <c r="C63" s="13"/>
      <c r="D63" s="14"/>
      <c r="E63" s="14"/>
      <c r="F63" s="14"/>
      <c r="G63" s="14"/>
      <c r="H63" s="14"/>
      <c r="I63" s="15"/>
      <c r="J63" s="16"/>
    </row>
  </sheetData>
  <sheetProtection algorithmName="SHA-512" hashValue="EPh6TohSkbyb7ZJGGVGQKrMX6MiDPlvCBHFxNROHcRoyIpuiPNpn5sJqNlYfSgsgTQZdC18eQtkRIUHhvk/0IA==" saltValue="GxCN5PBwQBM8go5vpZFpnw==" spinCount="100000" sheet="1" objects="1" scenarios="1"/>
  <mergeCells count="13">
    <mergeCell ref="B2:J2"/>
    <mergeCell ref="B3:J3"/>
    <mergeCell ref="B4:J4"/>
    <mergeCell ref="B5:J5"/>
    <mergeCell ref="B6:J6"/>
    <mergeCell ref="A44:J44"/>
    <mergeCell ref="B40:J40"/>
    <mergeCell ref="A39:E39"/>
    <mergeCell ref="B7:J7"/>
    <mergeCell ref="B8:J8"/>
    <mergeCell ref="B9:J9"/>
    <mergeCell ref="B10:J10"/>
    <mergeCell ref="A11:J11"/>
  </mergeCells>
  <dataValidations count="2">
    <dataValidation type="list" allowBlank="1" showInputMessage="1" showErrorMessage="1" sqref="A14:A38" xr:uid="{E5F41E05-B44A-49AB-8741-A81E140B23A2}">
      <formula1>Colectii</formula1>
    </dataValidation>
    <dataValidation type="list" allowBlank="1" showInputMessage="1" showErrorMessage="1" sqref="B14:B38" xr:uid="{2FA67300-8266-4679-BC70-0C1569500FA5}">
      <formula1>INDIRECT(A14)</formula1>
    </dataValidation>
  </dataValidations>
  <pageMargins left="0.54" right="0.47" top="1.2" bottom="0.81" header="0.21" footer="0.2"/>
  <pageSetup scale="85" orientation="portrait" r:id="rId1"/>
  <headerFooter>
    <oddHeader>&amp;L&amp;G&amp;R
&amp;G</oddHeader>
    <oddFooter>&amp;L&amp;9Șos. Giurgiului nr. 288G,
Jilava, 077120, Ilfov
Tel.: 021 457 17 11
E-mail: office@accesoria.ro&amp;R&amp;9J 40/9689/2005; C.U.I.: RO 17635849
IBAN: RO30RZBR0000060009031814
Raiffeisen Bank București
www.accesoria.ro</oddFooter>
  </headerFooter>
  <rowBreaks count="1" manualBreakCount="1">
    <brk id="42" max="16383" man="1"/>
  </rowBreaks>
  <ignoredErrors>
    <ignoredError sqref="C13" listDataValidation="1"/>
  </ignoredErrors>
  <drawing r:id="rId2"/>
  <legacyDrawing r:id="rId3"/>
  <legacyDrawingHF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776205-1802-47D2-B869-6D72B55430A1}">
          <x14:formula1>
            <xm:f>Sheet1!$F$1:$F$3</xm:f>
          </x14:formula1>
          <xm:sqref>C12:C38 C41:C43 C45:C46 C50:C1048576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C1A6-01EC-4E83-8400-48873826BE87}">
  <dimension ref="A1:K38"/>
  <sheetViews>
    <sheetView topLeftCell="B1" zoomScale="106" workbookViewId="0">
      <selection activeCell="K23" sqref="K23"/>
    </sheetView>
  </sheetViews>
  <sheetFormatPr defaultRowHeight="15" x14ac:dyDescent="0.25"/>
  <cols>
    <col min="1" max="1" width="9.28515625" bestFit="1" customWidth="1"/>
    <col min="2" max="2" width="20.7109375" bestFit="1" customWidth="1"/>
    <col min="3" max="3" width="24.5703125" bestFit="1" customWidth="1"/>
    <col min="4" max="4" width="16.140625" bestFit="1" customWidth="1"/>
    <col min="5" max="5" width="31" bestFit="1" customWidth="1"/>
    <col min="6" max="6" width="9.42578125" bestFit="1" customWidth="1"/>
    <col min="7" max="7" width="24" bestFit="1" customWidth="1"/>
    <col min="10" max="10" width="29.5703125" customWidth="1"/>
    <col min="11" max="11" width="9.85546875" style="1" bestFit="1" customWidth="1"/>
    <col min="14" max="14" width="24.5703125" bestFit="1" customWidth="1"/>
  </cols>
  <sheetData>
    <row r="1" spans="1:11" x14ac:dyDescent="0.25">
      <c r="A1" s="9" t="s">
        <v>0</v>
      </c>
      <c r="B1" t="s">
        <v>28</v>
      </c>
      <c r="C1" t="s">
        <v>13</v>
      </c>
      <c r="D1" t="s">
        <v>36</v>
      </c>
      <c r="E1" t="s">
        <v>57</v>
      </c>
      <c r="F1" t="s">
        <v>11</v>
      </c>
      <c r="G1" t="s">
        <v>41</v>
      </c>
      <c r="J1" t="s">
        <v>28</v>
      </c>
      <c r="K1" s="1">
        <v>43.02</v>
      </c>
    </row>
    <row r="2" spans="1:11" x14ac:dyDescent="0.25">
      <c r="A2" s="9" t="s">
        <v>1</v>
      </c>
      <c r="B2" t="s">
        <v>3</v>
      </c>
      <c r="C2" t="s">
        <v>14</v>
      </c>
      <c r="D2" t="s">
        <v>37</v>
      </c>
      <c r="E2" t="s">
        <v>58</v>
      </c>
      <c r="F2" t="s">
        <v>10</v>
      </c>
      <c r="G2" t="s">
        <v>42</v>
      </c>
      <c r="J2" t="s">
        <v>3</v>
      </c>
      <c r="K2" s="1">
        <v>43.02</v>
      </c>
    </row>
    <row r="3" spans="1:11" x14ac:dyDescent="0.25">
      <c r="A3" t="s">
        <v>4</v>
      </c>
      <c r="B3" t="s">
        <v>29</v>
      </c>
      <c r="C3" t="s">
        <v>15</v>
      </c>
      <c r="D3" t="s">
        <v>38</v>
      </c>
      <c r="E3" t="s">
        <v>59</v>
      </c>
      <c r="F3" t="s">
        <v>8</v>
      </c>
      <c r="G3" t="s">
        <v>43</v>
      </c>
      <c r="J3" t="s">
        <v>29</v>
      </c>
      <c r="K3" s="1">
        <v>43.02</v>
      </c>
    </row>
    <row r="4" spans="1:11" x14ac:dyDescent="0.25">
      <c r="A4" t="s">
        <v>2</v>
      </c>
      <c r="B4" t="s">
        <v>5</v>
      </c>
      <c r="C4" t="s">
        <v>16</v>
      </c>
      <c r="D4" t="s">
        <v>39</v>
      </c>
      <c r="E4" t="s">
        <v>53</v>
      </c>
      <c r="G4" t="s">
        <v>44</v>
      </c>
      <c r="J4" t="s">
        <v>5</v>
      </c>
      <c r="K4" s="1">
        <v>43.02</v>
      </c>
    </row>
    <row r="5" spans="1:11" x14ac:dyDescent="0.25">
      <c r="B5" t="s">
        <v>30</v>
      </c>
      <c r="C5" t="s">
        <v>17</v>
      </c>
      <c r="E5" t="s">
        <v>50</v>
      </c>
      <c r="G5" t="s">
        <v>45</v>
      </c>
      <c r="J5" t="s">
        <v>30</v>
      </c>
      <c r="K5" s="1">
        <v>43.02</v>
      </c>
    </row>
    <row r="6" spans="1:11" x14ac:dyDescent="0.25">
      <c r="B6" t="s">
        <v>31</v>
      </c>
      <c r="C6" t="s">
        <v>18</v>
      </c>
      <c r="E6" t="s">
        <v>52</v>
      </c>
      <c r="G6" t="s">
        <v>46</v>
      </c>
      <c r="J6" t="s">
        <v>31</v>
      </c>
      <c r="K6" s="1">
        <v>43.02</v>
      </c>
    </row>
    <row r="7" spans="1:11" x14ac:dyDescent="0.25">
      <c r="B7" t="s">
        <v>32</v>
      </c>
      <c r="C7" t="s">
        <v>19</v>
      </c>
      <c r="E7" t="s">
        <v>54</v>
      </c>
      <c r="G7" t="s">
        <v>47</v>
      </c>
      <c r="J7" t="s">
        <v>32</v>
      </c>
      <c r="K7" s="1">
        <v>43.02</v>
      </c>
    </row>
    <row r="8" spans="1:11" x14ac:dyDescent="0.25">
      <c r="B8" t="s">
        <v>33</v>
      </c>
      <c r="C8" t="s">
        <v>20</v>
      </c>
      <c r="E8" t="s">
        <v>49</v>
      </c>
      <c r="J8" t="s">
        <v>33</v>
      </c>
      <c r="K8" s="1">
        <v>43.02</v>
      </c>
    </row>
    <row r="9" spans="1:11" x14ac:dyDescent="0.25">
      <c r="B9" t="s">
        <v>34</v>
      </c>
      <c r="C9" t="s">
        <v>21</v>
      </c>
      <c r="E9" t="s">
        <v>56</v>
      </c>
      <c r="J9" t="s">
        <v>34</v>
      </c>
      <c r="K9" s="1">
        <v>43.02</v>
      </c>
    </row>
    <row r="10" spans="1:11" x14ac:dyDescent="0.25">
      <c r="B10" t="s">
        <v>35</v>
      </c>
      <c r="C10" t="s">
        <v>22</v>
      </c>
      <c r="J10" t="s">
        <v>35</v>
      </c>
      <c r="K10" s="1">
        <v>43.02</v>
      </c>
    </row>
    <row r="11" spans="1:11" x14ac:dyDescent="0.25">
      <c r="C11" t="s">
        <v>23</v>
      </c>
      <c r="J11" t="s">
        <v>13</v>
      </c>
      <c r="K11" s="1">
        <v>69.5</v>
      </c>
    </row>
    <row r="12" spans="1:11" x14ac:dyDescent="0.25">
      <c r="C12" t="s">
        <v>24</v>
      </c>
      <c r="J12" t="s">
        <v>14</v>
      </c>
      <c r="K12" s="1">
        <v>78.3</v>
      </c>
    </row>
    <row r="13" spans="1:11" x14ac:dyDescent="0.25">
      <c r="C13" t="s">
        <v>25</v>
      </c>
      <c r="J13" t="s">
        <v>15</v>
      </c>
      <c r="K13" s="1">
        <v>78.3</v>
      </c>
    </row>
    <row r="14" spans="1:11" x14ac:dyDescent="0.25">
      <c r="C14" t="s">
        <v>26</v>
      </c>
      <c r="J14" t="s">
        <v>16</v>
      </c>
      <c r="K14" s="1">
        <v>78.3</v>
      </c>
    </row>
    <row r="15" spans="1:11" x14ac:dyDescent="0.25">
      <c r="C15" t="s">
        <v>27</v>
      </c>
      <c r="J15" t="s">
        <v>17</v>
      </c>
      <c r="K15" s="1">
        <v>78.3</v>
      </c>
    </row>
    <row r="16" spans="1:11" x14ac:dyDescent="0.25">
      <c r="J16" t="s">
        <v>18</v>
      </c>
      <c r="K16" s="1">
        <v>78.3</v>
      </c>
    </row>
    <row r="17" spans="10:11" x14ac:dyDescent="0.25">
      <c r="J17" t="s">
        <v>19</v>
      </c>
      <c r="K17" s="1">
        <v>78.3</v>
      </c>
    </row>
    <row r="18" spans="10:11" x14ac:dyDescent="0.25">
      <c r="J18" t="s">
        <v>20</v>
      </c>
      <c r="K18" s="1">
        <v>65.7</v>
      </c>
    </row>
    <row r="19" spans="10:11" x14ac:dyDescent="0.25">
      <c r="J19" t="s">
        <v>21</v>
      </c>
      <c r="K19" s="1">
        <v>73.5</v>
      </c>
    </row>
    <row r="20" spans="10:11" x14ac:dyDescent="0.25">
      <c r="J20" t="s">
        <v>22</v>
      </c>
      <c r="K20" s="1">
        <v>73.5</v>
      </c>
    </row>
    <row r="21" spans="10:11" x14ac:dyDescent="0.25">
      <c r="J21" t="s">
        <v>23</v>
      </c>
      <c r="K21" s="1">
        <v>73.5</v>
      </c>
    </row>
    <row r="22" spans="10:11" x14ac:dyDescent="0.25">
      <c r="J22" t="s">
        <v>24</v>
      </c>
      <c r="K22" s="1">
        <v>102.7</v>
      </c>
    </row>
    <row r="23" spans="10:11" x14ac:dyDescent="0.25">
      <c r="J23" t="s">
        <v>25</v>
      </c>
      <c r="K23" s="1">
        <v>127.9</v>
      </c>
    </row>
    <row r="24" spans="10:11" x14ac:dyDescent="0.25">
      <c r="J24" t="s">
        <v>26</v>
      </c>
      <c r="K24" s="1">
        <v>127.9</v>
      </c>
    </row>
    <row r="25" spans="10:11" x14ac:dyDescent="0.25">
      <c r="J25" t="s">
        <v>27</v>
      </c>
      <c r="K25" s="1">
        <v>127.9</v>
      </c>
    </row>
    <row r="26" spans="10:11" x14ac:dyDescent="0.25">
      <c r="J26" t="s">
        <v>58</v>
      </c>
      <c r="K26" s="1">
        <v>119.6</v>
      </c>
    </row>
    <row r="27" spans="10:11" x14ac:dyDescent="0.25">
      <c r="J27" t="s">
        <v>57</v>
      </c>
      <c r="K27" s="1">
        <v>119.6</v>
      </c>
    </row>
    <row r="28" spans="10:11" x14ac:dyDescent="0.25">
      <c r="J28" t="s">
        <v>59</v>
      </c>
      <c r="K28" s="1">
        <v>119.6</v>
      </c>
    </row>
    <row r="29" spans="10:11" x14ac:dyDescent="0.25">
      <c r="J29" t="s">
        <v>52</v>
      </c>
      <c r="K29" s="1">
        <v>161.91</v>
      </c>
    </row>
    <row r="30" spans="10:11" x14ac:dyDescent="0.25">
      <c r="J30" t="s">
        <v>53</v>
      </c>
      <c r="K30" s="1">
        <v>161.91</v>
      </c>
    </row>
    <row r="31" spans="10:11" x14ac:dyDescent="0.25">
      <c r="J31" t="s">
        <v>50</v>
      </c>
      <c r="K31" s="1">
        <v>161.91</v>
      </c>
    </row>
    <row r="32" spans="10:11" x14ac:dyDescent="0.25">
      <c r="J32" t="s">
        <v>49</v>
      </c>
      <c r="K32" s="1">
        <v>144.31</v>
      </c>
    </row>
    <row r="33" spans="10:11" x14ac:dyDescent="0.25">
      <c r="J33" t="s">
        <v>54</v>
      </c>
      <c r="K33" s="1">
        <v>144.31</v>
      </c>
    </row>
    <row r="34" spans="10:11" x14ac:dyDescent="0.25">
      <c r="J34" t="s">
        <v>56</v>
      </c>
      <c r="K34" s="1">
        <v>144.31</v>
      </c>
    </row>
    <row r="35" spans="10:11" x14ac:dyDescent="0.25">
      <c r="J35" t="s">
        <v>36</v>
      </c>
      <c r="K35" s="1">
        <v>199.9</v>
      </c>
    </row>
    <row r="36" spans="10:11" x14ac:dyDescent="0.25">
      <c r="J36" t="s">
        <v>37</v>
      </c>
      <c r="K36" s="1">
        <v>199.9</v>
      </c>
    </row>
    <row r="37" spans="10:11" x14ac:dyDescent="0.25">
      <c r="J37" t="s">
        <v>38</v>
      </c>
      <c r="K37" s="1">
        <v>199.9</v>
      </c>
    </row>
    <row r="38" spans="10:11" x14ac:dyDescent="0.25">
      <c r="J38" t="s">
        <v>39</v>
      </c>
      <c r="K38" s="1">
        <v>199.9</v>
      </c>
    </row>
  </sheetData>
  <sheetProtection algorithmName="SHA-512" hashValue="IvsSg9KHsfgLhn9HDVEAqFHGkzNm22GEZCADwcYtpeuAbjMDYVMizab1FQ7xyuvQJIL14aBXXRHmhUdsA22Nng==" saltValue="9G0ZqYjprjw5F3Hco2rq6g==" spinCount="100000" sheet="1" objects="1" scenarios="1"/>
  <dataConsolidate/>
  <dataValidations count="1">
    <dataValidation type="list" allowBlank="1" showInputMessage="1" showErrorMessage="1" sqref="A1" xr:uid="{793463D2-F8B8-4A14-B408-1CDC9636FCA5}">
      <formula1>Orientare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Formular</vt:lpstr>
      <vt:lpstr>Sheet1</vt:lpstr>
      <vt:lpstr>Colectii</vt:lpstr>
      <vt:lpstr>Impresion</vt:lpstr>
      <vt:lpstr>Orientare</vt:lpstr>
      <vt:lpstr>Reflection</vt:lpstr>
      <vt:lpstr>Skin</vt:lpstr>
      <vt:lpstr>Texture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Basturea</dc:creator>
  <cp:lastModifiedBy>Gabriela Popliuc</cp:lastModifiedBy>
  <cp:lastPrinted>2019-02-26T08:27:06Z</cp:lastPrinted>
  <dcterms:created xsi:type="dcterms:W3CDTF">2018-10-17T10:50:55Z</dcterms:created>
  <dcterms:modified xsi:type="dcterms:W3CDTF">2019-03-11T07:16:40Z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bef25a-c4db-446b-9496-1b558d9edd0e_Enabled">
    <vt:lpwstr>True</vt:lpwstr>
  </property>
  <property fmtid="{D5CDD505-2E9C-101B-9397-08002B2CF9AE}" pid="3" name="MSIP_Label_bcbef25a-c4db-446b-9496-1b558d9edd0e_SiteId">
    <vt:lpwstr>Local</vt:lpwstr>
  </property>
  <property fmtid="{D5CDD505-2E9C-101B-9397-08002B2CF9AE}" pid="4" name="MSIP_Label_bcbef25a-c4db-446b-9496-1b558d9edd0e_Owner">
    <vt:lpwstr>acc-afin10@ACCESORIA.LOCAL</vt:lpwstr>
  </property>
  <property fmtid="{D5CDD505-2E9C-101B-9397-08002B2CF9AE}" pid="5" name="MSIP_Label_bcbef25a-c4db-446b-9496-1b558d9edd0e_SetDate">
    <vt:lpwstr>2018-10-29T18:49:37.1405292Z</vt:lpwstr>
  </property>
  <property fmtid="{D5CDD505-2E9C-101B-9397-08002B2CF9AE}" pid="6" name="MSIP_Label_bcbef25a-c4db-446b-9496-1b558d9edd0e_Name">
    <vt:lpwstr>Public</vt:lpwstr>
  </property>
  <property fmtid="{D5CDD505-2E9C-101B-9397-08002B2CF9AE}" pid="7" name="MSIP_Label_bcbef25a-c4db-446b-9496-1b558d9edd0e_Application">
    <vt:lpwstr>Microsoft Azure Information Protection</vt:lpwstr>
  </property>
  <property fmtid="{D5CDD505-2E9C-101B-9397-08002B2CF9AE}" pid="8" name="MSIP_Label_bcbef25a-c4db-446b-9496-1b558d9edd0e_Extended_MSFT_Method">
    <vt:lpwstr>Manual</vt:lpwstr>
  </property>
  <property fmtid="{D5CDD505-2E9C-101B-9397-08002B2CF9AE}" pid="9" name="Sensitivity">
    <vt:lpwstr>Public</vt:lpwstr>
  </property>
</Properties>
</file>